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MILITAR" sheetId="1" r:id="rId1"/>
  </sheets>
  <definedNames>
    <definedName name="_xlnm._FilterDatabase" localSheetId="0" hidden="1">MILITAR!$A$16:$T$52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0" i="1" l="1"/>
  <c r="N50" i="1"/>
  <c r="M50" i="1"/>
  <c r="L50" i="1"/>
  <c r="K50" i="1"/>
  <c r="J50" i="1"/>
  <c r="I50" i="1"/>
  <c r="H50" i="1"/>
  <c r="G50" i="1"/>
  <c r="S49" i="1"/>
  <c r="S48" i="1"/>
  <c r="S47" i="1"/>
  <c r="S46" i="1"/>
  <c r="S45" i="1"/>
  <c r="Q44" i="1"/>
  <c r="S44" i="1" s="1"/>
  <c r="R43" i="1"/>
  <c r="Q43" i="1"/>
  <c r="S43" i="1" s="1"/>
  <c r="P43" i="1"/>
  <c r="R42" i="1"/>
  <c r="Q42" i="1"/>
  <c r="S42" i="1" s="1"/>
  <c r="P42" i="1"/>
  <c r="R41" i="1"/>
  <c r="Q41" i="1"/>
  <c r="S41" i="1" s="1"/>
  <c r="S40" i="1"/>
  <c r="R40" i="1"/>
  <c r="Q40" i="1"/>
  <c r="R39" i="1"/>
  <c r="Q39" i="1"/>
  <c r="S39" i="1" s="1"/>
  <c r="P39" i="1"/>
  <c r="R38" i="1"/>
  <c r="Q38" i="1"/>
  <c r="S38" i="1" s="1"/>
  <c r="P38" i="1"/>
  <c r="R37" i="1"/>
  <c r="Q37" i="1"/>
  <c r="S37" i="1" s="1"/>
  <c r="P37" i="1"/>
  <c r="R36" i="1"/>
  <c r="Q36" i="1"/>
  <c r="R35" i="1"/>
  <c r="Q35" i="1"/>
  <c r="S35" i="1" s="1"/>
  <c r="S34" i="1"/>
  <c r="R34" i="1"/>
  <c r="Q34" i="1"/>
  <c r="R33" i="1"/>
  <c r="Q33" i="1"/>
  <c r="S33" i="1" s="1"/>
  <c r="R32" i="1"/>
  <c r="Q32" i="1"/>
  <c r="S32" i="1" s="1"/>
  <c r="P32" i="1"/>
  <c r="R31" i="1"/>
  <c r="Q31" i="1"/>
  <c r="S31" i="1" s="1"/>
  <c r="P31" i="1"/>
  <c r="R30" i="1"/>
  <c r="Q30" i="1"/>
  <c r="S30" i="1" s="1"/>
  <c r="P30" i="1"/>
  <c r="R29" i="1"/>
  <c r="Q29" i="1"/>
  <c r="S29" i="1" s="1"/>
  <c r="P29" i="1"/>
  <c r="R28" i="1"/>
  <c r="Q28" i="1"/>
  <c r="S28" i="1" s="1"/>
  <c r="P28" i="1"/>
  <c r="R27" i="1"/>
  <c r="Q27" i="1"/>
  <c r="S27" i="1" s="1"/>
  <c r="P27" i="1"/>
  <c r="R26" i="1"/>
  <c r="Q26" i="1"/>
  <c r="S26" i="1" s="1"/>
  <c r="P26" i="1"/>
  <c r="R25" i="1"/>
  <c r="Q25" i="1"/>
  <c r="S25" i="1" s="1"/>
  <c r="S24" i="1"/>
  <c r="R24" i="1"/>
  <c r="Q24" i="1"/>
  <c r="P24" i="1"/>
  <c r="P50" i="1" s="1"/>
  <c r="S23" i="1"/>
  <c r="S22" i="1"/>
  <c r="R21" i="1"/>
  <c r="Q21" i="1"/>
  <c r="S21" i="1" s="1"/>
  <c r="P21" i="1"/>
  <c r="R20" i="1"/>
  <c r="Q20" i="1"/>
  <c r="S20" i="1" s="1"/>
  <c r="R19" i="1"/>
  <c r="Q19" i="1"/>
  <c r="S19" i="1" s="1"/>
  <c r="P19" i="1"/>
  <c r="S18" i="1"/>
  <c r="R18" i="1"/>
  <c r="S17" i="1"/>
  <c r="R17" i="1"/>
  <c r="R50" i="1" s="1"/>
  <c r="Q17" i="1"/>
  <c r="Q50" i="1" s="1"/>
  <c r="S50" i="1" l="1"/>
</calcChain>
</file>

<file path=xl/sharedStrings.xml><?xml version="1.0" encoding="utf-8"?>
<sst xmlns="http://schemas.openxmlformats.org/spreadsheetml/2006/main" count="249" uniqueCount="122">
  <si>
    <t>Nómina de Sueldo: Compensación Militar</t>
  </si>
  <si>
    <t>Correspondiente al mes de septiembre del año 2021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</si>
  <si>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</si>
  <si>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</si>
  <si>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</si>
  <si>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</si>
  <si>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</si>
  <si>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</si>
  <si>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</si>
  <si>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</si>
  <si>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</si>
  <si>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</si>
  <si>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</si>
  <si>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</si>
  <si>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</si>
  <si>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</si>
  <si>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</si>
  <si>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</si>
  <si>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</si>
  <si>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</si>
  <si>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</si>
  <si>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</si>
  <si>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</si>
  <si>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</si>
  <si>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</si>
  <si>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</si>
  <si>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</si>
  <si>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</si>
  <si>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</si>
  <si>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</si>
  <si>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</si>
  <si>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</si>
  <si>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</si>
  <si>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</si>
  <si>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</si>
  <si>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</si>
  <si>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</si>
  <si>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</si>
  <si>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</si>
  <si>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</si>
  <si>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</si>
  <si>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</si>
  <si>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</si>
  <si>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</si>
  <si>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</si>
  <si>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</si>
  <si>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</si>
  <si>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</si>
  <si>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</si>
  <si>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</si>
  <si>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</si>
  <si>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</si>
  <si>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</si>
  <si>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</si>
  <si>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</si>
  <si>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</si>
  <si>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</si>
  <si>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</si>
  <si>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</si>
  <si>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</si>
  <si>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</si>
  <si>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</si>
  <si>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</si>
  <si>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076-S</t>
  </si>
  <si>
    <t>OSVALDO ALCANTARA ROSADO</t>
  </si>
  <si>
    <t>080-S</t>
  </si>
  <si>
    <t>ALFREDO DE JESUS VALERIO SANCHEZ</t>
  </si>
  <si>
    <t>118-S</t>
  </si>
  <si>
    <t>JOHAN MANUEL DE JESUS</t>
  </si>
  <si>
    <t>095-S</t>
  </si>
  <si>
    <t>BONIFACIO DE LEON EVANGELISTA</t>
  </si>
  <si>
    <t>105-S</t>
  </si>
  <si>
    <t>MOISES VALDEZ BALBUENA</t>
  </si>
  <si>
    <t>066-S</t>
  </si>
  <si>
    <t>VICTOR MANUEL DIAZ LIZARDO</t>
  </si>
  <si>
    <t>128-S</t>
  </si>
  <si>
    <t>FERNELS UBRI MATEO</t>
  </si>
  <si>
    <t>131-S</t>
  </si>
  <si>
    <t>HENRY CONFESOR DIAZ REYES</t>
  </si>
  <si>
    <t>130-S</t>
  </si>
  <si>
    <t>RAMON ENRIQUE AQUINO MERCEDES</t>
  </si>
  <si>
    <t>140-S</t>
  </si>
  <si>
    <t>MILCIADES HERRERA RAMIREZ</t>
  </si>
  <si>
    <t>052-S</t>
  </si>
  <si>
    <t xml:space="preserve">JOHANNY CABRERA ACEVEDO </t>
  </si>
  <si>
    <t>DIVISION DE SERVICIOS GENERALES</t>
  </si>
  <si>
    <t>058-S</t>
  </si>
  <si>
    <t>ANTONIO ALMONTE FRIAS</t>
  </si>
  <si>
    <t>TECNICO EN ELECTRONICA</t>
  </si>
  <si>
    <t>086-S</t>
  </si>
  <si>
    <t>MAXIMO VALDEZ VALDEZ</t>
  </si>
  <si>
    <t>PLOMERO</t>
  </si>
  <si>
    <t>108-S</t>
  </si>
  <si>
    <t>JUAN CARLOS MARRERO</t>
  </si>
  <si>
    <t>PINTOR</t>
  </si>
  <si>
    <t>127-S</t>
  </si>
  <si>
    <t>YANCARLOS CABRERA MONTILLA</t>
  </si>
  <si>
    <t>SECCION DE TRANSPORTACION</t>
  </si>
  <si>
    <t>DESABOLLADOR Y PINTOR AUTOMOTRIZ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</si>
  <si>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</si>
  <si>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</si>
  <si>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</si>
  <si>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</si>
  <si>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</si>
  <si>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</si>
  <si>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</si>
  <si>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</si>
  <si>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</si>
  <si>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</si>
  <si>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</si>
  <si>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</si>
  <si>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</si>
  <si>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</si>
  <si>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</si>
  <si>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</si>
  <si>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</si>
  <si>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150-S</t>
  </si>
  <si>
    <t>STARLING ORTIZ MATOS</t>
  </si>
  <si>
    <t>TOTAL GENERAL</t>
  </si>
  <si>
    <t>Total de Servidores Públicos en Compesansación Militar: 33</t>
  </si>
  <si>
    <t>Observaciones:</t>
  </si>
  <si>
    <t xml:space="preserve">   (1*) Deducción directa en declaración ISR empleados del SUIRPLUS. Rentas hasta RD$371,124.00 estan exentas.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</si>
</sst>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color theme="1"/>
      <name val="Calibri"/>
      <family val="2"/>
      <scheme val="minor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Calibri "/>
    </font>
    <font>
      <b/>
      <sz val="18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vertical="center"/>
    </xf>
    <xf numFmtId="0" fontId="9" fillId="0" borderId="24" xfId="1" applyFont="1" applyFill="1" applyBorder="1" applyAlignment="1">
      <alignment vertical="center" wrapText="1"/>
    </xf>
    <xf numFmtId="0" fontId="9" fillId="3" borderId="24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/>
    </xf>
    <xf numFmtId="4" fontId="9" fillId="0" borderId="24" xfId="1" applyNumberFormat="1" applyFont="1" applyFill="1" applyBorder="1" applyAlignment="1">
      <alignment horizontal="right" vertical="center"/>
    </xf>
    <xf numFmtId="4" fontId="9" fillId="0" borderId="24" xfId="1" applyNumberFormat="1" applyFont="1" applyFill="1" applyBorder="1" applyAlignment="1">
      <alignment horizontal="right" vertical="center" wrapText="1"/>
    </xf>
    <xf numFmtId="4" fontId="9" fillId="0" borderId="25" xfId="1" applyNumberFormat="1" applyFont="1" applyFill="1" applyBorder="1" applyAlignment="1">
      <alignment horizontal="right" vertical="center"/>
    </xf>
    <xf numFmtId="4" fontId="10" fillId="0" borderId="24" xfId="2" applyNumberFormat="1" applyFont="1" applyFill="1" applyBorder="1" applyAlignment="1">
      <alignment horizontal="right" vertical="center" wrapText="1"/>
    </xf>
    <xf numFmtId="0" fontId="9" fillId="0" borderId="25" xfId="1" applyFont="1" applyFill="1" applyBorder="1" applyAlignment="1">
      <alignment horizontal="center" wrapText="1"/>
    </xf>
    <xf numFmtId="0" fontId="11" fillId="0" borderId="0" xfId="1" applyFont="1" applyFill="1" applyAlignment="1">
      <alignment wrapText="1"/>
    </xf>
    <xf numFmtId="0" fontId="9" fillId="3" borderId="24" xfId="1" applyFont="1" applyFill="1" applyBorder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4" fontId="9" fillId="0" borderId="25" xfId="1" applyNumberFormat="1" applyFont="1" applyFill="1" applyBorder="1" applyAlignment="1">
      <alignment horizontal="right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vertical="center" wrapText="1"/>
    </xf>
    <xf numFmtId="0" fontId="9" fillId="3" borderId="25" xfId="1" applyFont="1" applyFill="1" applyBorder="1" applyAlignment="1">
      <alignment horizontal="center" vertical="center" wrapText="1"/>
    </xf>
    <xf numFmtId="4" fontId="9" fillId="0" borderId="25" xfId="2" applyNumberFormat="1" applyFont="1" applyFill="1" applyBorder="1" applyAlignment="1">
      <alignment horizontal="right" vertical="center" wrapText="1"/>
    </xf>
    <xf numFmtId="4" fontId="10" fillId="0" borderId="25" xfId="2" applyNumberFormat="1" applyFont="1" applyFill="1" applyBorder="1" applyAlignment="1">
      <alignment horizontal="right" vertical="center" wrapText="1"/>
    </xf>
    <xf numFmtId="0" fontId="9" fillId="0" borderId="25" xfId="1" applyFont="1" applyFill="1" applyBorder="1" applyAlignment="1">
      <alignment vertical="center"/>
    </xf>
    <xf numFmtId="4" fontId="9" fillId="0" borderId="25" xfId="2" applyNumberFormat="1" applyFont="1" applyFill="1" applyBorder="1" applyAlignment="1">
      <alignment horizontal="right" vertical="center"/>
    </xf>
    <xf numFmtId="0" fontId="9" fillId="0" borderId="12" xfId="1" applyFont="1" applyFill="1" applyBorder="1" applyAlignment="1">
      <alignment vertical="center" wrapText="1"/>
    </xf>
    <xf numFmtId="4" fontId="9" fillId="0" borderId="12" xfId="2" applyNumberFormat="1" applyFont="1" applyFill="1" applyBorder="1" applyAlignment="1">
      <alignment horizontal="right" vertical="center" wrapText="1"/>
    </xf>
    <xf numFmtId="4" fontId="9" fillId="0" borderId="12" xfId="1" applyNumberFormat="1" applyFont="1" applyFill="1" applyBorder="1" applyAlignment="1">
      <alignment horizontal="right" vertical="center" wrapText="1"/>
    </xf>
    <xf numFmtId="3" fontId="13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/>
    </xf>
    <xf numFmtId="44" fontId="14" fillId="0" borderId="0" xfId="1" applyNumberFormat="1" applyFont="1" applyFill="1" applyAlignment="1">
      <alignment vertical="center"/>
    </xf>
    <xf numFmtId="4" fontId="14" fillId="0" borderId="0" xfId="1" applyNumberFormat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5" xfId="2" applyNumberFormat="1" applyFont="1" applyFill="1" applyBorder="1" applyAlignment="1">
      <alignment horizontal="right" vertical="center"/>
    </xf>
    <xf numFmtId="4" fontId="13" fillId="0" borderId="28" xfId="2" applyNumberFormat="1" applyFont="1" applyFill="1" applyBorder="1" applyAlignment="1">
      <alignment horizontal="right" vertical="center"/>
    </xf>
    <xf numFmtId="4" fontId="13" fillId="0" borderId="29" xfId="2" applyNumberFormat="1" applyFont="1" applyFill="1" applyBorder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2" fillId="0" borderId="26" xfId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right" vertical="center" wrapText="1"/>
    </xf>
    <xf numFmtId="0" fontId="12" fillId="0" borderId="27" xfId="1" applyFont="1" applyFill="1" applyBorder="1" applyAlignment="1">
      <alignment horizontal="right" vertical="center" wrapText="1"/>
    </xf>
    <xf numFmtId="0" fontId="12" fillId="0" borderId="11" xfId="1" applyFont="1" applyFill="1" applyBorder="1" applyAlignment="1">
      <alignment horizontal="right" vertical="center" wrapText="1"/>
    </xf>
    <xf numFmtId="0" fontId="12" fillId="0" borderId="10" xfId="1" applyFont="1" applyFill="1" applyBorder="1" applyAlignment="1">
      <alignment horizontal="right" vertical="center" wrapText="1"/>
    </xf>
    <xf numFmtId="0" fontId="12" fillId="0" borderId="28" xfId="1" applyFont="1" applyFill="1" applyBorder="1" applyAlignment="1">
      <alignment horizontal="right" vertical="center" wrapText="1"/>
    </xf>
  </cellXfs>
  <cellStyles count="3">
    <cellStyle name="Moneda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4048993</xdr:colOff>
      <xdr:row>4</xdr:row>
      <xdr:rowOff>122147</xdr:rowOff>
    </xdr:from>
    <xdr:to>
      <xdr:col>3</xdr:col>
      <xdr:colOff>5836227</xdr:colOff>
      <xdr:row>11</xdr:row>
      <xdr:rowOff>197212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7968" y="855572"/>
          <a:ext cx="1453859" cy="192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1420090</xdr:colOff>
      <xdr:row>1</xdr:row>
      <xdr:rowOff>187037</xdr:rowOff>
    </xdr:from>
    <xdr:to>
      <xdr:col>5</xdr:col>
      <xdr:colOff>2827192</xdr:colOff>
      <xdr:row>10</xdr:row>
      <xdr:rowOff>6928</xdr:rowOff>
    </xdr:to>
    <xdr:pic>
      <xdr:nvPicPr>
        <xdr:cNvPr id="3" name="Imagen 7" descr="C:\Users\Despacho\Downloads\GOBIERNO DC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74515" y="377537"/>
          <a:ext cx="3264477" cy="1848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showGridLines="0" tabSelected="1" view="pageBreakPreview" topLeftCell="E2" zoomScale="57" zoomScaleNormal="10" zoomScaleSheetLayoutView="57" workbookViewId="0">
      <selection activeCell="F67" sqref="F67"/>
    </sheetView>
  </sheetViews>
  <sheetFormatPr baseColWidth="10" defaultRowHeight="12.75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>
      <c r="C8" s="1"/>
      <c r="D8" s="52"/>
      <c r="E8" s="52"/>
      <c r="F8" s="52"/>
      <c r="G8" s="52"/>
      <c r="H8" s="52"/>
      <c r="I8" s="52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>
      <c r="C9" s="1"/>
      <c r="D9" s="53"/>
      <c r="E9" s="53"/>
      <c r="F9" s="53"/>
      <c r="G9" s="53"/>
      <c r="H9" s="53"/>
      <c r="I9" s="53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>
      <c r="C10" s="1"/>
      <c r="D10" s="54"/>
      <c r="E10" s="54"/>
      <c r="F10" s="54"/>
      <c r="G10" s="54"/>
      <c r="H10" s="54"/>
      <c r="I10" s="54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>
      <c r="A11" s="55" t="s">
        <v>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0" ht="28.5">
      <c r="A12" s="55" t="s">
        <v>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spans="1:20" ht="18.75" thickBot="1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>
      <c r="A14" s="46" t="s">
        <v>2</v>
      </c>
      <c r="B14" s="49" t="s">
        <v>3</v>
      </c>
      <c r="C14" s="49" t="s">
        <v>4</v>
      </c>
      <c r="D14" s="49" t="s">
        <v>5</v>
      </c>
      <c r="E14" s="7"/>
      <c r="F14" s="49" t="s">
        <v>6</v>
      </c>
      <c r="G14" s="56" t="s">
        <v>7</v>
      </c>
      <c r="H14" s="59" t="s">
        <v>8</v>
      </c>
      <c r="I14" s="59" t="s">
        <v>9</v>
      </c>
      <c r="J14" s="62" t="s">
        <v>10</v>
      </c>
      <c r="K14" s="62"/>
      <c r="L14" s="62"/>
      <c r="M14" s="62"/>
      <c r="N14" s="62"/>
      <c r="O14" s="62"/>
      <c r="P14" s="63"/>
      <c r="Q14" s="64" t="s">
        <v>11</v>
      </c>
      <c r="R14" s="65"/>
      <c r="S14" s="46" t="s">
        <v>12</v>
      </c>
      <c r="T14" s="46" t="s">
        <v>13</v>
      </c>
    </row>
    <row r="15" spans="1:20" ht="47.25" customHeight="1" thickBot="1">
      <c r="A15" s="47"/>
      <c r="B15" s="50"/>
      <c r="C15" s="50"/>
      <c r="D15" s="50"/>
      <c r="E15" s="8" t="s">
        <v>14</v>
      </c>
      <c r="F15" s="50"/>
      <c r="G15" s="57"/>
      <c r="H15" s="60"/>
      <c r="I15" s="60"/>
      <c r="J15" s="66" t="s">
        <v>15</v>
      </c>
      <c r="K15" s="66"/>
      <c r="L15" s="60" t="s">
        <v>16</v>
      </c>
      <c r="M15" s="67" t="s">
        <v>17</v>
      </c>
      <c r="N15" s="66"/>
      <c r="O15" s="68" t="s">
        <v>18</v>
      </c>
      <c r="P15" s="69" t="s">
        <v>19</v>
      </c>
      <c r="Q15" s="71" t="s">
        <v>20</v>
      </c>
      <c r="R15" s="73" t="s">
        <v>21</v>
      </c>
      <c r="S15" s="47"/>
      <c r="T15" s="47"/>
    </row>
    <row r="16" spans="1:20" ht="39" customHeight="1" thickBot="1">
      <c r="A16" s="48"/>
      <c r="B16" s="51"/>
      <c r="C16" s="51"/>
      <c r="D16" s="51"/>
      <c r="E16" s="9" t="s">
        <v>22</v>
      </c>
      <c r="F16" s="51"/>
      <c r="G16" s="58"/>
      <c r="H16" s="61"/>
      <c r="I16" s="61"/>
      <c r="J16" s="10" t="s">
        <v>23</v>
      </c>
      <c r="K16" s="11" t="s">
        <v>24</v>
      </c>
      <c r="L16" s="61"/>
      <c r="M16" s="10" t="s">
        <v>25</v>
      </c>
      <c r="N16" s="11" t="s">
        <v>26</v>
      </c>
      <c r="O16" s="61"/>
      <c r="P16" s="70"/>
      <c r="Q16" s="72"/>
      <c r="R16" s="74"/>
      <c r="S16" s="48"/>
      <c r="T16" s="47"/>
    </row>
    <row r="17" spans="1:20" s="22" customFormat="1" ht="38.25" customHeight="1">
      <c r="A17" s="12" t="s">
        <v>27</v>
      </c>
      <c r="B17" s="13" t="s">
        <v>28</v>
      </c>
      <c r="C17" s="13" t="s">
        <v>29</v>
      </c>
      <c r="D17" s="14" t="s">
        <v>30</v>
      </c>
      <c r="E17" s="14" t="s">
        <v>31</v>
      </c>
      <c r="F17" s="15" t="s">
        <v>32</v>
      </c>
      <c r="G17" s="16">
        <v>80000</v>
      </c>
      <c r="H17" s="17">
        <v>8582.94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8">
        <v>0</v>
      </c>
      <c r="P17" s="19">
        <v>0</v>
      </c>
      <c r="Q17" s="19">
        <f>+H17+I17+J17+K17+L17+M17+N17+O17+P17</f>
        <v>8582.94</v>
      </c>
      <c r="R17" s="17">
        <f>K17+L17+N17</f>
        <v>0</v>
      </c>
      <c r="S17" s="20">
        <f>+G17-Q17</f>
        <v>71417.06</v>
      </c>
      <c r="T17" s="21">
        <v>122</v>
      </c>
    </row>
    <row r="18" spans="1:20" s="22" customFormat="1" ht="38.25" customHeight="1">
      <c r="A18" s="12" t="s">
        <v>33</v>
      </c>
      <c r="B18" s="13" t="s">
        <v>34</v>
      </c>
      <c r="C18" s="13" t="s">
        <v>29</v>
      </c>
      <c r="D18" s="14" t="s">
        <v>35</v>
      </c>
      <c r="E18" s="14" t="s">
        <v>31</v>
      </c>
      <c r="F18" s="23" t="s">
        <v>32</v>
      </c>
      <c r="G18" s="24">
        <v>25000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8">
        <v>0</v>
      </c>
      <c r="N18" s="18">
        <v>0</v>
      </c>
      <c r="O18" s="18">
        <v>0</v>
      </c>
      <c r="P18" s="25">
        <v>0</v>
      </c>
      <c r="Q18" s="25">
        <v>0</v>
      </c>
      <c r="R18" s="18">
        <f>K18+L18+N18</f>
        <v>0</v>
      </c>
      <c r="S18" s="20">
        <f>G18-Q18-H18</f>
        <v>25000</v>
      </c>
      <c r="T18" s="12" t="s">
        <v>36</v>
      </c>
    </row>
    <row r="19" spans="1:20" s="22" customFormat="1" ht="38.25" customHeight="1">
      <c r="A19" s="26" t="s">
        <v>37</v>
      </c>
      <c r="B19" s="27" t="s">
        <v>38</v>
      </c>
      <c r="C19" s="27" t="s">
        <v>39</v>
      </c>
      <c r="D19" s="27" t="s">
        <v>40</v>
      </c>
      <c r="E19" s="27" t="s">
        <v>31</v>
      </c>
      <c r="F19" s="28" t="s">
        <v>41</v>
      </c>
      <c r="G19" s="29">
        <v>17000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f>SUM(J19:O19)</f>
        <v>0</v>
      </c>
      <c r="Q19" s="25">
        <f>+H19+I19+J19+M19+O19</f>
        <v>0</v>
      </c>
      <c r="R19" s="25">
        <f>+K19+L19+N19</f>
        <v>0</v>
      </c>
      <c r="S19" s="30">
        <f t="shared" ref="S19:S30" si="0">+G19-Q19</f>
        <v>17000</v>
      </c>
      <c r="T19" s="26" t="s">
        <v>36</v>
      </c>
    </row>
    <row r="20" spans="1:20" s="22" customFormat="1" ht="38.25" customHeight="1">
      <c r="A20" s="26" t="s">
        <v>42</v>
      </c>
      <c r="B20" s="27" t="s">
        <v>43</v>
      </c>
      <c r="C20" s="27" t="s">
        <v>44</v>
      </c>
      <c r="D20" s="27" t="s">
        <v>45</v>
      </c>
      <c r="E20" s="27" t="s">
        <v>46</v>
      </c>
      <c r="F20" s="28" t="s">
        <v>47</v>
      </c>
      <c r="G20" s="29">
        <v>12000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f>+H20+I20+J20+M20+O20</f>
        <v>0</v>
      </c>
      <c r="R20" s="25">
        <f>+K20+L20+N20</f>
        <v>0</v>
      </c>
      <c r="S20" s="30">
        <f t="shared" si="0"/>
        <v>12000</v>
      </c>
      <c r="T20" s="26" t="s">
        <v>36</v>
      </c>
    </row>
    <row r="21" spans="1:20" s="22" customFormat="1" ht="38.25" customHeight="1">
      <c r="A21" s="26" t="s">
        <v>48</v>
      </c>
      <c r="B21" s="31" t="s">
        <v>49</v>
      </c>
      <c r="C21" s="31" t="s">
        <v>50</v>
      </c>
      <c r="D21" s="27" t="s">
        <v>51</v>
      </c>
      <c r="E21" s="27" t="s">
        <v>31</v>
      </c>
      <c r="F21" s="28" t="s">
        <v>47</v>
      </c>
      <c r="G21" s="32">
        <v>50000</v>
      </c>
      <c r="H21" s="19">
        <v>2297.25</v>
      </c>
      <c r="I21" s="25">
        <v>0</v>
      </c>
      <c r="J21" s="25">
        <v>0</v>
      </c>
      <c r="K21" s="19">
        <v>0</v>
      </c>
      <c r="L21" s="25">
        <v>0</v>
      </c>
      <c r="M21" s="25">
        <v>0</v>
      </c>
      <c r="N21" s="25">
        <v>0</v>
      </c>
      <c r="O21" s="25">
        <v>0</v>
      </c>
      <c r="P21" s="25">
        <f>SUM(J21:O21)</f>
        <v>0</v>
      </c>
      <c r="Q21" s="25">
        <f>+H21+I21+J21+M21+O21</f>
        <v>2297.25</v>
      </c>
      <c r="R21" s="19">
        <f>+K21+L21+N21</f>
        <v>0</v>
      </c>
      <c r="S21" s="30">
        <f t="shared" si="0"/>
        <v>47702.75</v>
      </c>
      <c r="T21" s="26" t="s">
        <v>36</v>
      </c>
    </row>
    <row r="22" spans="1:20" s="22" customFormat="1" ht="38.25" customHeight="1">
      <c r="A22" s="26" t="s">
        <v>52</v>
      </c>
      <c r="B22" s="27" t="s">
        <v>53</v>
      </c>
      <c r="C22" s="27" t="s">
        <v>50</v>
      </c>
      <c r="D22" s="27" t="s">
        <v>54</v>
      </c>
      <c r="E22" s="27" t="s">
        <v>31</v>
      </c>
      <c r="F22" s="28" t="s">
        <v>41</v>
      </c>
      <c r="G22" s="29">
        <v>15000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30">
        <f t="shared" si="0"/>
        <v>15000</v>
      </c>
      <c r="T22" s="26" t="s">
        <v>36</v>
      </c>
    </row>
    <row r="23" spans="1:20" s="22" customFormat="1" ht="38.25" customHeight="1">
      <c r="A23" s="26" t="s">
        <v>55</v>
      </c>
      <c r="B23" s="27" t="s">
        <v>56</v>
      </c>
      <c r="C23" s="27" t="s">
        <v>50</v>
      </c>
      <c r="D23" s="27" t="s">
        <v>54</v>
      </c>
      <c r="E23" s="27" t="s">
        <v>31</v>
      </c>
      <c r="F23" s="28" t="s">
        <v>41</v>
      </c>
      <c r="G23" s="29">
        <v>7000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30">
        <f t="shared" si="0"/>
        <v>7000</v>
      </c>
      <c r="T23" s="26" t="s">
        <v>36</v>
      </c>
    </row>
    <row r="24" spans="1:20" s="22" customFormat="1" ht="38.25" customHeight="1">
      <c r="A24" s="26" t="s">
        <v>57</v>
      </c>
      <c r="B24" s="31" t="s">
        <v>58</v>
      </c>
      <c r="C24" s="27" t="s">
        <v>50</v>
      </c>
      <c r="D24" s="27" t="s">
        <v>54</v>
      </c>
      <c r="E24" s="27" t="s">
        <v>31</v>
      </c>
      <c r="F24" s="28" t="s">
        <v>41</v>
      </c>
      <c r="G24" s="29">
        <v>15000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f>SUM(J24:O24)</f>
        <v>0</v>
      </c>
      <c r="Q24" s="25">
        <f t="shared" ref="Q24:Q44" si="1">+H24+I24+J24+M24+O24</f>
        <v>0</v>
      </c>
      <c r="R24" s="25">
        <f t="shared" ref="R24:R43" si="2">+K24+L24+N24</f>
        <v>0</v>
      </c>
      <c r="S24" s="30">
        <f t="shared" si="0"/>
        <v>15000</v>
      </c>
      <c r="T24" s="26" t="s">
        <v>36</v>
      </c>
    </row>
    <row r="25" spans="1:20" s="22" customFormat="1" ht="38.25" customHeight="1">
      <c r="A25" s="26" t="s">
        <v>59</v>
      </c>
      <c r="B25" s="27" t="s">
        <v>60</v>
      </c>
      <c r="C25" s="27" t="s">
        <v>50</v>
      </c>
      <c r="D25" s="27" t="s">
        <v>54</v>
      </c>
      <c r="E25" s="27" t="s">
        <v>31</v>
      </c>
      <c r="F25" s="28" t="s">
        <v>41</v>
      </c>
      <c r="G25" s="29">
        <v>15000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f t="shared" si="1"/>
        <v>0</v>
      </c>
      <c r="R25" s="25">
        <f t="shared" si="2"/>
        <v>0</v>
      </c>
      <c r="S25" s="30">
        <f t="shared" si="0"/>
        <v>15000</v>
      </c>
      <c r="T25" s="26" t="s">
        <v>36</v>
      </c>
    </row>
    <row r="26" spans="1:20" s="22" customFormat="1" ht="38.25" customHeight="1">
      <c r="A26" s="26" t="s">
        <v>61</v>
      </c>
      <c r="B26" s="27" t="s">
        <v>62</v>
      </c>
      <c r="C26" s="27" t="s">
        <v>50</v>
      </c>
      <c r="D26" s="27" t="s">
        <v>54</v>
      </c>
      <c r="E26" s="27" t="s">
        <v>31</v>
      </c>
      <c r="F26" s="28" t="s">
        <v>41</v>
      </c>
      <c r="G26" s="29">
        <v>15000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f t="shared" ref="P26:P31" si="3">SUM(J26:O26)</f>
        <v>0</v>
      </c>
      <c r="Q26" s="25">
        <f t="shared" si="1"/>
        <v>0</v>
      </c>
      <c r="R26" s="25">
        <f t="shared" si="2"/>
        <v>0</v>
      </c>
      <c r="S26" s="30">
        <f t="shared" si="0"/>
        <v>15000</v>
      </c>
      <c r="T26" s="26" t="s">
        <v>36</v>
      </c>
    </row>
    <row r="27" spans="1:20" s="22" customFormat="1" ht="38.25" customHeight="1">
      <c r="A27" s="26" t="s">
        <v>63</v>
      </c>
      <c r="B27" s="27" t="s">
        <v>64</v>
      </c>
      <c r="C27" s="27" t="s">
        <v>50</v>
      </c>
      <c r="D27" s="27" t="s">
        <v>54</v>
      </c>
      <c r="E27" s="27" t="s">
        <v>31</v>
      </c>
      <c r="F27" s="28" t="s">
        <v>41</v>
      </c>
      <c r="G27" s="29">
        <v>7000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f t="shared" si="3"/>
        <v>0</v>
      </c>
      <c r="Q27" s="25">
        <f t="shared" si="1"/>
        <v>0</v>
      </c>
      <c r="R27" s="25">
        <f t="shared" si="2"/>
        <v>0</v>
      </c>
      <c r="S27" s="30">
        <f t="shared" si="0"/>
        <v>7000</v>
      </c>
      <c r="T27" s="26" t="s">
        <v>36</v>
      </c>
    </row>
    <row r="28" spans="1:20" s="22" customFormat="1" ht="38.25" customHeight="1">
      <c r="A28" s="26" t="s">
        <v>65</v>
      </c>
      <c r="B28" s="27" t="s">
        <v>66</v>
      </c>
      <c r="C28" s="27" t="s">
        <v>50</v>
      </c>
      <c r="D28" s="27" t="s">
        <v>54</v>
      </c>
      <c r="E28" s="27" t="s">
        <v>31</v>
      </c>
      <c r="F28" s="28" t="s">
        <v>41</v>
      </c>
      <c r="G28" s="29">
        <v>7000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f t="shared" si="3"/>
        <v>0</v>
      </c>
      <c r="Q28" s="25">
        <f t="shared" si="1"/>
        <v>0</v>
      </c>
      <c r="R28" s="25">
        <f t="shared" si="2"/>
        <v>0</v>
      </c>
      <c r="S28" s="30">
        <f t="shared" si="0"/>
        <v>7000</v>
      </c>
      <c r="T28" s="26" t="s">
        <v>36</v>
      </c>
    </row>
    <row r="29" spans="1:20" s="22" customFormat="1" ht="38.25" customHeight="1">
      <c r="A29" s="26" t="s">
        <v>67</v>
      </c>
      <c r="B29" s="27" t="s">
        <v>68</v>
      </c>
      <c r="C29" s="27" t="s">
        <v>50</v>
      </c>
      <c r="D29" s="27" t="s">
        <v>54</v>
      </c>
      <c r="E29" s="27" t="s">
        <v>31</v>
      </c>
      <c r="F29" s="28" t="s">
        <v>41</v>
      </c>
      <c r="G29" s="29">
        <v>7000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f t="shared" si="3"/>
        <v>0</v>
      </c>
      <c r="Q29" s="25">
        <f t="shared" si="1"/>
        <v>0</v>
      </c>
      <c r="R29" s="25">
        <f t="shared" si="2"/>
        <v>0</v>
      </c>
      <c r="S29" s="30">
        <f t="shared" si="0"/>
        <v>7000</v>
      </c>
      <c r="T29" s="26" t="s">
        <v>36</v>
      </c>
    </row>
    <row r="30" spans="1:20" s="22" customFormat="1" ht="38.25" customHeight="1">
      <c r="A30" s="26" t="s">
        <v>69</v>
      </c>
      <c r="B30" s="27" t="s">
        <v>70</v>
      </c>
      <c r="C30" s="27" t="s">
        <v>50</v>
      </c>
      <c r="D30" s="27" t="s">
        <v>54</v>
      </c>
      <c r="E30" s="27" t="s">
        <v>31</v>
      </c>
      <c r="F30" s="28" t="s">
        <v>41</v>
      </c>
      <c r="G30" s="29">
        <v>7000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f t="shared" si="3"/>
        <v>0</v>
      </c>
      <c r="Q30" s="25">
        <f t="shared" si="1"/>
        <v>0</v>
      </c>
      <c r="R30" s="25">
        <f t="shared" si="2"/>
        <v>0</v>
      </c>
      <c r="S30" s="30">
        <f t="shared" si="0"/>
        <v>7000</v>
      </c>
      <c r="T30" s="26" t="s">
        <v>36</v>
      </c>
    </row>
    <row r="31" spans="1:20" s="22" customFormat="1" ht="38.25" customHeight="1">
      <c r="A31" s="26" t="s">
        <v>71</v>
      </c>
      <c r="B31" s="27" t="s">
        <v>72</v>
      </c>
      <c r="C31" s="27" t="s">
        <v>50</v>
      </c>
      <c r="D31" s="27" t="s">
        <v>54</v>
      </c>
      <c r="E31" s="27" t="s">
        <v>31</v>
      </c>
      <c r="F31" s="28" t="s">
        <v>41</v>
      </c>
      <c r="G31" s="29">
        <v>12000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f t="shared" si="3"/>
        <v>0</v>
      </c>
      <c r="Q31" s="25">
        <f t="shared" si="1"/>
        <v>0</v>
      </c>
      <c r="R31" s="25">
        <f t="shared" si="2"/>
        <v>0</v>
      </c>
      <c r="S31" s="30">
        <f>+G31-Q31</f>
        <v>12000</v>
      </c>
      <c r="T31" s="26" t="s">
        <v>36</v>
      </c>
    </row>
    <row r="32" spans="1:20" s="22" customFormat="1" ht="38.25" customHeight="1">
      <c r="A32" s="26" t="s">
        <v>73</v>
      </c>
      <c r="B32" s="27" t="s">
        <v>74</v>
      </c>
      <c r="C32" s="27" t="s">
        <v>50</v>
      </c>
      <c r="D32" s="27" t="s">
        <v>54</v>
      </c>
      <c r="E32" s="27" t="s">
        <v>31</v>
      </c>
      <c r="F32" s="28" t="s">
        <v>41</v>
      </c>
      <c r="G32" s="29">
        <v>15000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f>SUM(J32:O32)</f>
        <v>0</v>
      </c>
      <c r="Q32" s="25">
        <f t="shared" si="1"/>
        <v>0</v>
      </c>
      <c r="R32" s="25">
        <f t="shared" si="2"/>
        <v>0</v>
      </c>
      <c r="S32" s="30">
        <f>+G32-Q32</f>
        <v>15000</v>
      </c>
      <c r="T32" s="26" t="s">
        <v>36</v>
      </c>
    </row>
    <row r="33" spans="1:20" s="22" customFormat="1" ht="38.25" customHeight="1">
      <c r="A33" s="26" t="s">
        <v>75</v>
      </c>
      <c r="B33" s="27" t="s">
        <v>76</v>
      </c>
      <c r="C33" s="27" t="s">
        <v>50</v>
      </c>
      <c r="D33" s="27" t="s">
        <v>54</v>
      </c>
      <c r="E33" s="27" t="s">
        <v>31</v>
      </c>
      <c r="F33" s="28" t="s">
        <v>41</v>
      </c>
      <c r="G33" s="29">
        <v>5117.5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f t="shared" si="1"/>
        <v>0</v>
      </c>
      <c r="R33" s="25">
        <f t="shared" si="2"/>
        <v>0</v>
      </c>
      <c r="S33" s="30">
        <f>+G33-Q33</f>
        <v>5117.5</v>
      </c>
      <c r="T33" s="26">
        <v>122</v>
      </c>
    </row>
    <row r="34" spans="1:20" s="22" customFormat="1" ht="38.25" customHeight="1">
      <c r="A34" s="26" t="s">
        <v>77</v>
      </c>
      <c r="B34" s="27" t="s">
        <v>78</v>
      </c>
      <c r="C34" s="27" t="s">
        <v>50</v>
      </c>
      <c r="D34" s="27" t="s">
        <v>54</v>
      </c>
      <c r="E34" s="27" t="s">
        <v>31</v>
      </c>
      <c r="F34" s="28" t="s">
        <v>41</v>
      </c>
      <c r="G34" s="29">
        <v>5000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f t="shared" si="1"/>
        <v>0</v>
      </c>
      <c r="R34" s="25">
        <f t="shared" si="2"/>
        <v>0</v>
      </c>
      <c r="S34" s="30">
        <f>+G34-Q34</f>
        <v>5000</v>
      </c>
      <c r="T34" s="26">
        <v>122</v>
      </c>
    </row>
    <row r="35" spans="1:20" s="22" customFormat="1" ht="38.25" customHeight="1">
      <c r="A35" s="26" t="s">
        <v>79</v>
      </c>
      <c r="B35" s="27" t="s">
        <v>80</v>
      </c>
      <c r="C35" s="27" t="s">
        <v>50</v>
      </c>
      <c r="D35" s="27" t="s">
        <v>54</v>
      </c>
      <c r="E35" s="27" t="s">
        <v>31</v>
      </c>
      <c r="F35" s="28" t="s">
        <v>41</v>
      </c>
      <c r="G35" s="29">
        <v>5000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f t="shared" si="1"/>
        <v>0</v>
      </c>
      <c r="R35" s="25">
        <f t="shared" si="2"/>
        <v>0</v>
      </c>
      <c r="S35" s="30">
        <f>+G35-Q35</f>
        <v>5000</v>
      </c>
      <c r="T35" s="26">
        <v>122</v>
      </c>
    </row>
    <row r="36" spans="1:20" s="22" customFormat="1" ht="38.25" customHeight="1">
      <c r="A36" s="26" t="s">
        <v>81</v>
      </c>
      <c r="B36" s="27" t="s">
        <v>82</v>
      </c>
      <c r="C36" s="27" t="s">
        <v>50</v>
      </c>
      <c r="D36" s="27" t="s">
        <v>54</v>
      </c>
      <c r="E36" s="27" t="s">
        <v>31</v>
      </c>
      <c r="F36" s="28" t="s">
        <v>41</v>
      </c>
      <c r="G36" s="29">
        <v>13000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f t="shared" si="1"/>
        <v>0</v>
      </c>
      <c r="R36" s="25">
        <f t="shared" si="2"/>
        <v>0</v>
      </c>
      <c r="S36" s="30">
        <v>13000</v>
      </c>
      <c r="T36" s="26">
        <v>122</v>
      </c>
    </row>
    <row r="37" spans="1:20" s="22" customFormat="1" ht="38.25" customHeight="1">
      <c r="A37" s="26" t="s">
        <v>83</v>
      </c>
      <c r="B37" s="27" t="s">
        <v>84</v>
      </c>
      <c r="C37" s="27" t="s">
        <v>85</v>
      </c>
      <c r="D37" s="27" t="s">
        <v>30</v>
      </c>
      <c r="E37" s="27" t="s">
        <v>46</v>
      </c>
      <c r="F37" s="28" t="s">
        <v>41</v>
      </c>
      <c r="G37" s="29">
        <v>20000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f>SUM(J37:O37)</f>
        <v>0</v>
      </c>
      <c r="Q37" s="25">
        <f t="shared" si="1"/>
        <v>0</v>
      </c>
      <c r="R37" s="25">
        <f t="shared" si="2"/>
        <v>0</v>
      </c>
      <c r="S37" s="30">
        <f t="shared" ref="S37:S49" si="4">+G37-Q37</f>
        <v>20000</v>
      </c>
      <c r="T37" s="26" t="s">
        <v>36</v>
      </c>
    </row>
    <row r="38" spans="1:20" s="22" customFormat="1" ht="38.25" customHeight="1">
      <c r="A38" s="26" t="s">
        <v>86</v>
      </c>
      <c r="B38" s="27" t="s">
        <v>87</v>
      </c>
      <c r="C38" s="27" t="s">
        <v>85</v>
      </c>
      <c r="D38" s="27" t="s">
        <v>88</v>
      </c>
      <c r="E38" s="27" t="s">
        <v>31</v>
      </c>
      <c r="F38" s="28" t="s">
        <v>47</v>
      </c>
      <c r="G38" s="29">
        <v>13000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f>SUM(J38:O38)</f>
        <v>0</v>
      </c>
      <c r="Q38" s="25">
        <f t="shared" si="1"/>
        <v>0</v>
      </c>
      <c r="R38" s="25">
        <f t="shared" si="2"/>
        <v>0</v>
      </c>
      <c r="S38" s="30">
        <f t="shared" si="4"/>
        <v>13000</v>
      </c>
      <c r="T38" s="26" t="s">
        <v>36</v>
      </c>
    </row>
    <row r="39" spans="1:20" s="22" customFormat="1" ht="38.25" customHeight="1">
      <c r="A39" s="26" t="s">
        <v>89</v>
      </c>
      <c r="B39" s="27" t="s">
        <v>90</v>
      </c>
      <c r="C39" s="27" t="s">
        <v>85</v>
      </c>
      <c r="D39" s="27" t="s">
        <v>91</v>
      </c>
      <c r="E39" s="27" t="s">
        <v>31</v>
      </c>
      <c r="F39" s="28" t="s">
        <v>41</v>
      </c>
      <c r="G39" s="29">
        <v>6000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f>SUM(J39:O39)</f>
        <v>0</v>
      </c>
      <c r="Q39" s="25">
        <f t="shared" si="1"/>
        <v>0</v>
      </c>
      <c r="R39" s="25">
        <f t="shared" si="2"/>
        <v>0</v>
      </c>
      <c r="S39" s="30">
        <f t="shared" si="4"/>
        <v>6000</v>
      </c>
      <c r="T39" s="26" t="s">
        <v>36</v>
      </c>
    </row>
    <row r="40" spans="1:20" s="22" customFormat="1" ht="38.25" customHeight="1">
      <c r="A40" s="26" t="s">
        <v>92</v>
      </c>
      <c r="B40" s="27" t="s">
        <v>93</v>
      </c>
      <c r="C40" s="27" t="s">
        <v>85</v>
      </c>
      <c r="D40" s="27" t="s">
        <v>94</v>
      </c>
      <c r="E40" s="27" t="s">
        <v>31</v>
      </c>
      <c r="F40" s="28" t="s">
        <v>41</v>
      </c>
      <c r="G40" s="29">
        <v>7500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f t="shared" si="1"/>
        <v>0</v>
      </c>
      <c r="R40" s="25">
        <f t="shared" si="2"/>
        <v>0</v>
      </c>
      <c r="S40" s="30">
        <f t="shared" si="4"/>
        <v>7500</v>
      </c>
      <c r="T40" s="26">
        <v>122</v>
      </c>
    </row>
    <row r="41" spans="1:20" s="22" customFormat="1" ht="38.25" customHeight="1">
      <c r="A41" s="26" t="s">
        <v>95</v>
      </c>
      <c r="B41" s="27" t="s">
        <v>96</v>
      </c>
      <c r="C41" s="27" t="s">
        <v>97</v>
      </c>
      <c r="D41" s="27" t="s">
        <v>98</v>
      </c>
      <c r="E41" s="27" t="s">
        <v>31</v>
      </c>
      <c r="F41" s="28" t="s">
        <v>41</v>
      </c>
      <c r="G41" s="29">
        <v>11000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f t="shared" si="1"/>
        <v>0</v>
      </c>
      <c r="R41" s="25">
        <f t="shared" si="2"/>
        <v>0</v>
      </c>
      <c r="S41" s="30">
        <f t="shared" si="4"/>
        <v>11000</v>
      </c>
      <c r="T41" s="26">
        <v>122</v>
      </c>
    </row>
    <row r="42" spans="1:20" s="22" customFormat="1" ht="38.25" customHeight="1">
      <c r="A42" s="26" t="s">
        <v>99</v>
      </c>
      <c r="B42" s="27" t="s">
        <v>100</v>
      </c>
      <c r="C42" s="27" t="s">
        <v>97</v>
      </c>
      <c r="D42" s="27" t="s">
        <v>101</v>
      </c>
      <c r="E42" s="27" t="s">
        <v>31</v>
      </c>
      <c r="F42" s="28" t="s">
        <v>41</v>
      </c>
      <c r="G42" s="29">
        <v>8000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f>SUM(J42:O42)</f>
        <v>0</v>
      </c>
      <c r="Q42" s="25">
        <f t="shared" si="1"/>
        <v>0</v>
      </c>
      <c r="R42" s="25">
        <f t="shared" si="2"/>
        <v>0</v>
      </c>
      <c r="S42" s="30">
        <f t="shared" si="4"/>
        <v>8000</v>
      </c>
      <c r="T42" s="26" t="s">
        <v>36</v>
      </c>
    </row>
    <row r="43" spans="1:20" s="22" customFormat="1" ht="38.25" customHeight="1">
      <c r="A43" s="26" t="s">
        <v>102</v>
      </c>
      <c r="B43" s="27" t="s">
        <v>103</v>
      </c>
      <c r="C43" s="27" t="s">
        <v>97</v>
      </c>
      <c r="D43" s="27" t="s">
        <v>104</v>
      </c>
      <c r="E43" s="27" t="s">
        <v>31</v>
      </c>
      <c r="F43" s="28" t="s">
        <v>41</v>
      </c>
      <c r="G43" s="29">
        <v>14000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f>SUM(J43:O43)</f>
        <v>0</v>
      </c>
      <c r="Q43" s="25">
        <f t="shared" si="1"/>
        <v>0</v>
      </c>
      <c r="R43" s="25">
        <f t="shared" si="2"/>
        <v>0</v>
      </c>
      <c r="S43" s="30">
        <f t="shared" si="4"/>
        <v>14000</v>
      </c>
      <c r="T43" s="26" t="s">
        <v>36</v>
      </c>
    </row>
    <row r="44" spans="1:20" s="22" customFormat="1" ht="38.25" customHeight="1">
      <c r="A44" s="26" t="s">
        <v>105</v>
      </c>
      <c r="B44" s="27" t="s">
        <v>106</v>
      </c>
      <c r="C44" s="27" t="s">
        <v>50</v>
      </c>
      <c r="D44" s="27" t="s">
        <v>35</v>
      </c>
      <c r="E44" s="27" t="s">
        <v>31</v>
      </c>
      <c r="F44" s="28" t="s">
        <v>41</v>
      </c>
      <c r="G44" s="29">
        <v>18000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f t="shared" si="1"/>
        <v>0</v>
      </c>
      <c r="R44" s="25">
        <v>0</v>
      </c>
      <c r="S44" s="30">
        <f t="shared" si="4"/>
        <v>18000</v>
      </c>
      <c r="T44" s="26">
        <v>122</v>
      </c>
    </row>
    <row r="45" spans="1:20" s="22" customFormat="1" ht="38.25" customHeight="1">
      <c r="A45" s="26" t="s">
        <v>107</v>
      </c>
      <c r="B45" s="27" t="s">
        <v>108</v>
      </c>
      <c r="C45" s="27" t="s">
        <v>50</v>
      </c>
      <c r="D45" s="27" t="s">
        <v>35</v>
      </c>
      <c r="E45" s="27" t="s">
        <v>31</v>
      </c>
      <c r="F45" s="28" t="s">
        <v>41</v>
      </c>
      <c r="G45" s="29">
        <v>20000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30">
        <f t="shared" si="4"/>
        <v>20000</v>
      </c>
      <c r="T45" s="26">
        <v>122</v>
      </c>
    </row>
    <row r="46" spans="1:20" s="22" customFormat="1" ht="38.25" customHeight="1">
      <c r="A46" s="26" t="s">
        <v>109</v>
      </c>
      <c r="B46" s="33" t="s">
        <v>110</v>
      </c>
      <c r="C46" s="27" t="s">
        <v>50</v>
      </c>
      <c r="D46" s="33" t="s">
        <v>111</v>
      </c>
      <c r="E46" s="33" t="s">
        <v>31</v>
      </c>
      <c r="F46" s="28" t="s">
        <v>41</v>
      </c>
      <c r="G46" s="34">
        <v>30000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0">
        <f t="shared" si="4"/>
        <v>30000</v>
      </c>
      <c r="T46" s="26">
        <v>122</v>
      </c>
    </row>
    <row r="47" spans="1:20" s="22" customFormat="1" ht="38.25" customHeight="1">
      <c r="A47" s="26" t="s">
        <v>112</v>
      </c>
      <c r="B47" s="33" t="s">
        <v>113</v>
      </c>
      <c r="C47" s="27" t="s">
        <v>50</v>
      </c>
      <c r="D47" s="33" t="s">
        <v>35</v>
      </c>
      <c r="E47" s="33" t="s">
        <v>31</v>
      </c>
      <c r="F47" s="28" t="s">
        <v>41</v>
      </c>
      <c r="G47" s="34">
        <v>10000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0">
        <f t="shared" si="4"/>
        <v>10000</v>
      </c>
      <c r="T47" s="26">
        <v>122</v>
      </c>
    </row>
    <row r="48" spans="1:20" s="22" customFormat="1" ht="38.25" customHeight="1">
      <c r="A48" s="26" t="s">
        <v>114</v>
      </c>
      <c r="B48" s="27" t="s">
        <v>115</v>
      </c>
      <c r="C48" s="27" t="s">
        <v>50</v>
      </c>
      <c r="D48" s="27" t="s">
        <v>35</v>
      </c>
      <c r="E48" s="27" t="s">
        <v>31</v>
      </c>
      <c r="F48" s="28" t="s">
        <v>41</v>
      </c>
      <c r="G48" s="29">
        <v>7000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30">
        <f t="shared" si="4"/>
        <v>7000</v>
      </c>
      <c r="T48" s="26">
        <v>122</v>
      </c>
    </row>
    <row r="49" spans="1:20" s="22" customFormat="1" ht="38.25" customHeight="1">
      <c r="A49" s="26" t="s">
        <v>116</v>
      </c>
      <c r="B49" s="27" t="s">
        <v>117</v>
      </c>
      <c r="C49" s="27" t="s">
        <v>50</v>
      </c>
      <c r="D49" s="27" t="s">
        <v>35</v>
      </c>
      <c r="E49" s="27" t="s">
        <v>31</v>
      </c>
      <c r="F49" s="28" t="s">
        <v>41</v>
      </c>
      <c r="G49" s="29">
        <v>7000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30">
        <f t="shared" si="4"/>
        <v>7000</v>
      </c>
      <c r="T49" s="26">
        <v>122</v>
      </c>
    </row>
    <row r="50" spans="1:20" s="37" customFormat="1" ht="38.25" customHeight="1">
      <c r="A50" s="80" t="s">
        <v>118</v>
      </c>
      <c r="B50" s="81"/>
      <c r="C50" s="81"/>
      <c r="D50" s="81"/>
      <c r="E50" s="81"/>
      <c r="F50" s="82"/>
      <c r="G50" s="75">
        <f>SUM(G17:G49)</f>
        <v>505617.5</v>
      </c>
      <c r="H50" s="75">
        <f>SUM(H17:H49)</f>
        <v>10880.19</v>
      </c>
      <c r="I50" s="75">
        <f t="shared" ref="I50:R50" si="5">SUM(I17:I49)</f>
        <v>0</v>
      </c>
      <c r="J50" s="75">
        <f t="shared" si="5"/>
        <v>0</v>
      </c>
      <c r="K50" s="75">
        <f t="shared" si="5"/>
        <v>0</v>
      </c>
      <c r="L50" s="75">
        <f t="shared" si="5"/>
        <v>0</v>
      </c>
      <c r="M50" s="75">
        <f t="shared" si="5"/>
        <v>0</v>
      </c>
      <c r="N50" s="75">
        <f t="shared" si="5"/>
        <v>0</v>
      </c>
      <c r="O50" s="75">
        <f t="shared" si="5"/>
        <v>0</v>
      </c>
      <c r="P50" s="75">
        <f t="shared" si="5"/>
        <v>0</v>
      </c>
      <c r="Q50" s="75">
        <f>SUM(Q17:Q49)</f>
        <v>10880.19</v>
      </c>
      <c r="R50" s="75">
        <f t="shared" si="5"/>
        <v>0</v>
      </c>
      <c r="S50" s="77">
        <f>SUM(S17:S49)</f>
        <v>494737.31</v>
      </c>
      <c r="T50" s="36"/>
    </row>
    <row r="51" spans="1:20" s="37" customFormat="1" ht="3.75" customHeight="1">
      <c r="A51" s="83"/>
      <c r="B51" s="84"/>
      <c r="C51" s="84"/>
      <c r="D51" s="84"/>
      <c r="E51" s="84"/>
      <c r="F51" s="85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8"/>
      <c r="T51" s="36"/>
    </row>
    <row r="52" spans="1:20" ht="30" customHeight="1">
      <c r="A52" s="38" t="s">
        <v>119</v>
      </c>
      <c r="B52" s="38"/>
      <c r="C52" s="38"/>
      <c r="D52" s="38"/>
      <c r="E52" s="38"/>
      <c r="F52" s="38"/>
      <c r="G52" s="38"/>
      <c r="H52" s="38"/>
      <c r="I52" s="38"/>
      <c r="J52" s="39"/>
      <c r="K52" s="39"/>
      <c r="L52" s="40"/>
      <c r="M52" s="39"/>
      <c r="N52" s="38"/>
      <c r="O52" s="38"/>
      <c r="P52" s="39"/>
      <c r="Q52" s="39"/>
      <c r="R52" s="39"/>
      <c r="S52" s="39"/>
      <c r="T52" s="39"/>
    </row>
    <row r="53" spans="1:20" ht="16.5">
      <c r="A53" s="41"/>
      <c r="B53" s="38"/>
      <c r="C53" s="38"/>
      <c r="D53" s="38"/>
      <c r="E53" s="38"/>
      <c r="F53" s="38"/>
      <c r="G53" s="38"/>
      <c r="H53" s="38"/>
      <c r="I53" s="38"/>
      <c r="J53" s="39"/>
      <c r="K53" s="39"/>
      <c r="L53" s="40"/>
      <c r="M53" s="39"/>
      <c r="N53" s="38"/>
      <c r="O53" s="38"/>
      <c r="P53" s="39"/>
      <c r="Q53" s="39"/>
      <c r="R53" s="39"/>
      <c r="S53" s="39"/>
      <c r="T53" s="39"/>
    </row>
    <row r="54" spans="1:20" ht="16.5">
      <c r="A54" s="38" t="s">
        <v>120</v>
      </c>
      <c r="B54" s="42"/>
      <c r="C54" s="42"/>
      <c r="D54" s="43"/>
      <c r="E54" s="43"/>
      <c r="F54" s="41"/>
      <c r="G54" s="41"/>
      <c r="H54" s="41"/>
      <c r="I54" s="41"/>
      <c r="J54" s="44"/>
      <c r="K54" s="44"/>
      <c r="L54" s="45"/>
      <c r="M54" s="44"/>
      <c r="N54" s="41"/>
      <c r="O54" s="41"/>
      <c r="P54" s="44"/>
      <c r="Q54" s="44"/>
      <c r="R54" s="44"/>
      <c r="S54" s="44"/>
      <c r="T54" s="44"/>
    </row>
    <row r="55" spans="1:20" ht="16.5">
      <c r="A55" s="41" t="s">
        <v>121</v>
      </c>
      <c r="B55" s="42"/>
      <c r="C55" s="42"/>
      <c r="D55" s="41"/>
      <c r="E55" s="41"/>
      <c r="F55" s="41"/>
      <c r="G55" s="43"/>
      <c r="H55" s="41"/>
      <c r="I55" s="41"/>
      <c r="J55" s="44"/>
      <c r="K55" s="44"/>
      <c r="L55" s="41"/>
      <c r="M55" s="44"/>
      <c r="N55" s="44"/>
      <c r="O55" s="44"/>
      <c r="P55" s="44"/>
      <c r="Q55" s="44"/>
      <c r="R55" s="44"/>
      <c r="S55" s="44"/>
      <c r="T55" s="44"/>
    </row>
    <row r="56" spans="1:20" ht="16.5">
      <c r="A56" s="41"/>
      <c r="B56" s="42"/>
      <c r="C56" s="42"/>
      <c r="D56" s="41"/>
      <c r="E56" s="41"/>
      <c r="F56" s="41"/>
      <c r="G56" s="41"/>
      <c r="H56" s="41"/>
      <c r="I56" s="41"/>
      <c r="J56" s="44"/>
      <c r="K56" s="44"/>
      <c r="L56" s="41"/>
      <c r="M56" s="44"/>
      <c r="N56" s="44"/>
      <c r="O56" s="44"/>
      <c r="P56" s="44"/>
      <c r="Q56" s="44"/>
      <c r="R56" s="44"/>
      <c r="S56" s="44"/>
      <c r="T56" s="44"/>
    </row>
    <row r="57" spans="1:20" ht="16.5">
      <c r="A57" s="41"/>
      <c r="B57" s="42"/>
      <c r="C57" s="42"/>
      <c r="D57" s="41"/>
      <c r="E57" s="41"/>
      <c r="F57" s="41"/>
      <c r="G57" s="41"/>
      <c r="H57" s="41"/>
      <c r="I57" s="41"/>
      <c r="J57" s="44"/>
      <c r="K57" s="44"/>
      <c r="L57" s="41"/>
      <c r="M57" s="44"/>
      <c r="N57" s="44"/>
      <c r="O57" s="44"/>
      <c r="P57" s="44"/>
      <c r="Q57" s="44"/>
      <c r="R57" s="44"/>
      <c r="S57" s="44"/>
      <c r="T57" s="44"/>
    </row>
    <row r="58" spans="1:20" ht="16.5">
      <c r="A58" s="41"/>
      <c r="B58" s="42"/>
      <c r="C58" s="42"/>
      <c r="D58" s="41"/>
      <c r="E58" s="41"/>
      <c r="F58" s="41"/>
      <c r="G58" s="41"/>
      <c r="H58" s="41"/>
      <c r="I58" s="41"/>
      <c r="J58" s="44"/>
      <c r="K58" s="44"/>
      <c r="L58" s="41"/>
      <c r="M58" s="44"/>
      <c r="N58" s="44"/>
      <c r="O58" s="44"/>
      <c r="P58" s="44"/>
      <c r="Q58" s="44"/>
      <c r="R58" s="44"/>
      <c r="S58" s="44"/>
      <c r="T58" s="44"/>
    </row>
    <row r="59" spans="1:20" ht="16.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44"/>
      <c r="N59" s="44"/>
      <c r="O59" s="44"/>
      <c r="P59" s="44"/>
      <c r="Q59" s="44"/>
      <c r="R59" s="44"/>
      <c r="S59" s="44"/>
      <c r="T59" s="44"/>
    </row>
    <row r="60" spans="1:20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</sheetData>
  <mergeCells count="39">
    <mergeCell ref="R50:R51"/>
    <mergeCell ref="S50:S51"/>
    <mergeCell ref="A59:L59"/>
    <mergeCell ref="L50:L51"/>
    <mergeCell ref="M50:M51"/>
    <mergeCell ref="N50:N51"/>
    <mergeCell ref="O50:O51"/>
    <mergeCell ref="P50:P51"/>
    <mergeCell ref="Q50:Q51"/>
    <mergeCell ref="A50:F51"/>
    <mergeCell ref="G50:G51"/>
    <mergeCell ref="H50:H51"/>
    <mergeCell ref="I50:I51"/>
    <mergeCell ref="J50:J51"/>
    <mergeCell ref="K50:K51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dcterms:created xsi:type="dcterms:W3CDTF">2021-10-28T17:45:40Z</dcterms:created>
  <dcterms:modified xsi:type="dcterms:W3CDTF">2021-10-29T12:08:38Z</dcterms:modified>
</cp:coreProperties>
</file>